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11_1237C1FD86DC757B2009D9F0FBDB56CA3B2DA3CE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Summary" sheetId="1" r:id="rId1"/>
    <sheet name="Risk Register" sheetId="2" r:id="rId2"/>
    <sheet name="URL Mapping" sheetId="3" r:id="rId3"/>
  </sheets>
  <definedNames>
    <definedName name="_xlnm._FilterDatabase" localSheetId="1" hidden="1">'Risk Register'!$A$5:$M$25</definedName>
    <definedName name="_xlnm._FilterDatabase" localSheetId="2" hidden="1">'URL Mapping'!$A$5:$M$46</definedName>
    <definedName name="_xlnm.Print_Titles" localSheetId="1">'Risk Register'!$5:$5</definedName>
  </definedNames>
  <calcPr calcId="0" fullCalcOnLoad="1" iterateDelta="1E-4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46" i="3" l="1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<sst xmlns="http://schemas.openxmlformats.org/spreadsheetml/2006/main" count="239" uniqueCount="195">
  <si>
    <t>Summary</t>
  </si>
  <si>
    <t>Everything below calculates from the Risk Register tab. Only the two yellow cells are meant to be edited.</t>
  </si>
  <si>
    <t>Rating bands</t>
  </si>
  <si>
    <t>High if score is at least</t>
  </si>
  <si>
    <t>Score is Likelihood x Impact, so the maximum is 25. 15 or more means likely and serious.</t>
  </si>
  <si>
    <t>Medium if score is at least</t>
  </si>
  <si>
    <t>Anything below the Medium line is rated Low.</t>
  </si>
  <si>
    <t>Where the register stands</t>
  </si>
  <si>
    <t>Risks listed</t>
  </si>
  <si>
    <t>All risks in the register.</t>
  </si>
  <si>
    <t>High risks</t>
  </si>
  <si>
    <t>Score at or above the High line.</t>
  </si>
  <si>
    <t>Medium risks</t>
  </si>
  <si>
    <t>Low risks</t>
  </si>
  <si>
    <t>High risks still open</t>
  </si>
  <si>
    <t>High risks not yet Mitigated or Accepted. Aim for zero before go-live.</t>
  </si>
  <si>
    <t>Risks without an owner</t>
  </si>
  <si>
    <t>Every risk needs a named owner.</t>
  </si>
  <si>
    <t>Average score</t>
  </si>
  <si>
    <t>Falls as risks are re-scored after mitigation.</t>
  </si>
  <si>
    <t>Highest score</t>
  </si>
  <si>
    <t>Sources behind the acceptance criteria</t>
  </si>
  <si>
    <t>Google Search Central, Site moves with URL changes: developers.google.com/search/docs/crawling-indexing/site-move-with-url-changes</t>
  </si>
  <si>
    <t>Google Search Central, Redirects and Google Search: developers.google.com/search/docs/crawling-indexing/301-redirects</t>
  </si>
  <si>
    <t>Google Search Central, Managing crawling of faceted navigation URLs: developers.google.com/search/docs/crawling-indexing/crawling-managing-faceted-navigation</t>
  </si>
  <si>
    <t>Adobe Commerce, Category URL rewrites: experienceleague.adobe.com/en/docs/commerce-admin/marketing/seo/url-rewrites/url-rewrite-category</t>
  </si>
  <si>
    <t>Starting likelihood and impact scores are Ingold's working estimates, not measured data. Re-score them for your store.</t>
  </si>
  <si>
    <t>SEO migration risk register: Magento category pages</t>
  </si>
  <si>
    <t>Built for relaunches, replatforms and large catalogue restructures. Starting scores are typical for a mid-sized Magento store, so re-score each risk for yours.</t>
  </si>
  <si>
    <t>How to use it: edit only the yellow cells with blue text (Likelihood, Impact, Owner, Status, Notes). Score, Rating and the Summary tab recalculate. Rating bands are set on the Summary tab.</t>
  </si>
  <si>
    <t>ID</t>
  </si>
  <si>
    <t>Area</t>
  </si>
  <si>
    <t>Risk</t>
  </si>
  <si>
    <t>How it shows up after launch</t>
  </si>
  <si>
    <t>Likelihood (1-5)</t>
  </si>
  <si>
    <t>Impact (1-5)</t>
  </si>
  <si>
    <t>Score</t>
  </si>
  <si>
    <t>Rating</t>
  </si>
  <si>
    <t>Pre-launch check</t>
  </si>
  <si>
    <t>Acceptance criterion</t>
  </si>
  <si>
    <t>Owner</t>
  </si>
  <si>
    <t>Status</t>
  </si>
  <si>
    <t>Notes</t>
  </si>
  <si>
    <t>R01</t>
  </si>
  <si>
    <t>Redirects</t>
  </si>
  <si>
    <t>Top category URLs missing from the map</t>
  </si>
  <si>
    <t>A Tier 1 category isn't mapped, so its old URL returns a 404 or drops onto the home page and the ranking goes with it.</t>
  </si>
  <si>
    <t>Compare the Tier 1 list with the map. Crawl every old URL on staging and record the status code.</t>
  </si>
  <si>
    <t>Every Tier 1 URL is mapped. None returns a 404 unless the revenue owner has signed it off.</t>
  </si>
  <si>
    <t>Open</t>
  </si>
  <si>
    <t>R02</t>
  </si>
  <si>
    <t>Redirect points at the wrong or a weaker page</t>
  </si>
  <si>
    <t>The destination loads fine but answers a different search, or is a thin page. Impressions for the old query fall and stay down.</t>
  </si>
  <si>
    <t>Read each Tier 1 and Tier 2 destination next to the old page. Check that the intent matches.</t>
  </si>
  <si>
    <t>Each mapped pair is reviewed by a person and approved. The reason is recorded in the map.</t>
  </si>
  <si>
    <t>R03</t>
  </si>
  <si>
    <t>Redirect chains and loops from legacy rewrites</t>
  </si>
  <si>
    <t>Rewrites left by earlier migrations stack up. Googlebot follows a long chain slowly, and some URLs loop or fail.</t>
  </si>
  <si>
    <t>Export the url_rewrite table and flatten it. Crawl the old URL list and count hops.</t>
  </si>
  <si>
    <t>One hop for every Tier 1 URL. No URL anywhere needs more than three hops.</t>
  </si>
  <si>
    <t>R04</t>
  </si>
  <si>
    <t>Temporary 302 used where a 301 was meant</t>
  </si>
  <si>
    <t>Search engines treat the old URL as still live, so the new one is slow to replace it in results.</t>
  </si>
  <si>
    <t>Check the redirect type for every map row in the crawl output.</t>
  </si>
  <si>
    <t>All permanent moves return 301 (or 308). Any 302 has a written reason.</t>
  </si>
  <si>
    <t>R05</t>
  </si>
  <si>
    <t>Retired categories redirected to the home page</t>
  </si>
  <si>
    <t>Many unrelated URLs land on one page. Little of their value carries over and users bounce.</t>
  </si>
  <si>
    <t>Filter the map for destinations equal to the home page.</t>
  </si>
  <si>
    <t>No retired URL goes to the home page by default. Each has a close equivalent, a 404 or a 410.</t>
  </si>
  <si>
    <t>R06</t>
  </si>
  <si>
    <t>Redirects removed too early</t>
  </si>
  <si>
    <t>Old URLs with links or bookmarks stop resolving a few months after launch.</t>
  </si>
  <si>
    <t>Put a removal rule in the hosting runbook. Record the redirect review date.</t>
  </si>
  <si>
    <t>Redirects stay live for at least 12 months. Longer where old URLs still earn links.</t>
  </si>
  <si>
    <t>R07</t>
  </si>
  <si>
    <t>Backlinked category URLs not protected</t>
  </si>
  <si>
    <t>Pages with strong referring domains change address without a precise redirect, and the link value is wasted.</t>
  </si>
  <si>
    <t>Join backlink data to the map by URL. Sort by referring domains.</t>
  </si>
  <si>
    <t>Every URL with meaningful backlinks has a one-to-one redirect or keeps its address.</t>
  </si>
  <si>
    <t>R08</t>
  </si>
  <si>
    <t>Page signals</t>
  </si>
  <si>
    <t>Canonical tag points to the old URL, staging or a variant</t>
  </si>
  <si>
    <t>New pages show as alternates of other URLs in Search Console and don't take over the ranking.</t>
  </si>
  <si>
    <t>Crawl staging and extract the canonical for every mapped URL. Compare it with the page's own address.</t>
  </si>
  <si>
    <t>Each Tier 1 and Tier 2 page carries a self-referencing canonical to the live domain.</t>
  </si>
  <si>
    <t>R09</t>
  </si>
  <si>
    <t>Noindex or robots rule carried over from staging</t>
  </si>
  <si>
    <t>Whole sections vanish from the index within days of launch.</t>
  </si>
  <si>
    <t>Check robots.txt, meta robots and response headers on the production build before go-live.</t>
  </si>
  <si>
    <t>No Tier 1 to Tier 3 page carries noindex. robots.txt allows the live category paths.</t>
  </si>
  <si>
    <t>R10</t>
  </si>
  <si>
    <t>Title, H1 and intro copy lost on the new category template</t>
  </si>
  <si>
    <t>The redirect works, but the page no longer says what the old one said, so rankings slip.</t>
  </si>
  <si>
    <t>Compare the old and new title, H1 and intro text for every Tier 1 page.</t>
  </si>
  <si>
    <t>Tier 1 pages keep their title, H1 and intro copy, or have a deliberate improvement signed off.</t>
  </si>
  <si>
    <t>R11</t>
  </si>
  <si>
    <t>Internal links still point at old URLs</t>
  </si>
  <si>
    <t>Menus, footers and body copy send every click through a redirect and weaken the signal to the new address.</t>
  </si>
  <si>
    <t>Crawl staging for links to any URL on the old-URL list.</t>
  </si>
  <si>
    <t>Menus, footer, breadcrumbs and body links use new addresses. Redirects are only a safety net.</t>
  </si>
  <si>
    <t>R12</t>
  </si>
  <si>
    <t>Structure</t>
  </si>
  <si>
    <t>New navigation drops mid-level categories</t>
  </si>
  <si>
    <t>Pages that were two clicks from the home page are now four, and lose internal link weight.</t>
  </si>
  <si>
    <t>Compare click depth for Tier 1 and Tier 2 pages before and after on staging.</t>
  </si>
  <si>
    <t>Tier 1 pages are no deeper in the new structure than in the old one.</t>
  </si>
  <si>
    <t>R13</t>
  </si>
  <si>
    <t>Merged categories lose long-tail rankings</t>
  </si>
  <si>
    <t>Two categories that ranked for different searches are folded into one page that matches neither as well.</t>
  </si>
  <si>
    <t>List the queries each old category ranks for. Check the merged page's copy covers them.</t>
  </si>
  <si>
    <t>Each merge is approved with its target queries listed and covered on the new page.</t>
  </si>
  <si>
    <t>R14</t>
  </si>
  <si>
    <t>Faceted navigation</t>
  </si>
  <si>
    <t>Filter URLs become crawlable and duplicate</t>
  </si>
  <si>
    <t>The index fills with near-duplicate filter pages and crawl budget goes on them, not on the pages that earn money.</t>
  </si>
  <si>
    <t>Count parameter URLs reachable from a crawl of staging. Review the robots.txt rules for filters.</t>
  </si>
  <si>
    <t>A written rule says which filter URLs may be crawled and indexed. It is tested on staging.</t>
  </si>
  <si>
    <t>R15</t>
  </si>
  <si>
    <t>Filter pages with search demand blocked or redirected without parameters</t>
  </si>
  <si>
    <t>A filter that ranked and sold (teak, say) is blocked, or its parameter is dropped in the redirect, so the ranking is lost.</t>
  </si>
  <si>
    <t>Pull filter queries from Search Console. Check each old filter URL against its destination.</t>
  </si>
  <si>
    <t>Each filter page with real demand has a landing page or a rule of its own, and the old URL reaches it.</t>
  </si>
  <si>
    <t>R16</t>
  </si>
  <si>
    <t>Paginated pages canonicalised to page one</t>
  </si>
  <si>
    <t>Products listed only on deeper pages lose their route to being found.</t>
  </si>
  <si>
    <t>Check the canonical on pages two and three of a large category on staging.</t>
  </si>
  <si>
    <t>Paginated pages follow the canonical rule agreed in the migration plan.</t>
  </si>
  <si>
    <t>R17</t>
  </si>
  <si>
    <t>Measurement</t>
  </si>
  <si>
    <t>Analytics or Search Console set-up broken</t>
  </si>
  <si>
    <t>Traffic looks lost because tracking stopped, or a real loss goes unseen.</t>
  </si>
  <si>
    <t>Test tracking on staging. Verify the new property and sitemap in Search Console.</t>
  </si>
  <si>
    <t>Revenue and landing page data are flowing on day one. Search Console is verified.</t>
  </si>
  <si>
    <t>R18</t>
  </si>
  <si>
    <t>No baseline for rankings and organic revenue</t>
  </si>
  <si>
    <t>After launch nobody can say whether a dip is normal or damage.</t>
  </si>
  <si>
    <t>Export 12 months of landing page revenue and a fixed set of ranking terms for Tier 1 pages before launch.</t>
  </si>
  <si>
    <t>A dated baseline file exists and is stored with the migration map.</t>
  </si>
  <si>
    <t>R19</t>
  </si>
  <si>
    <t>Old sitemap submitted or new sitemap missing</t>
  </si>
  <si>
    <t>Google is slow to find the new URLs.</t>
  </si>
  <si>
    <t>Check the new XML sitemap lists only live, canonical, indexable URLs.</t>
  </si>
  <si>
    <t>The new sitemap is submitted on launch day and contains no redirected URLs.</t>
  </si>
  <si>
    <t>R20</t>
  </si>
  <si>
    <t>Platform</t>
  </si>
  <si>
    <t>Server can't cope with the post-move crawl</t>
  </si>
  <si>
    <t>Googlebot crawls heavily after a move. Slow responses or 5xx errors slow indexing.</t>
  </si>
  <si>
    <t>Load-test category pages. Agree a monitoring window for the first two weeks.</t>
  </si>
  <si>
    <t>Category pages respond normally under crawl load. 5xx errors are alerted on.</t>
  </si>
  <si>
    <t>Category URL migration map (template)</t>
  </si>
  <si>
    <t>The rows below are ILLUSTRATIVE examples for a fictional garden furniture retailer. Replace them with your own URLs and figures.</t>
  </si>
  <si>
    <t>Edit the yellow cells. 'Ready?' says Ready when the old URL takes one hop, the destination returns 200 and the new page has a self-referencing canonical. Add rows by copying the last row down.</t>
  </si>
  <si>
    <t>Old URL</t>
  </si>
  <si>
    <t>Tier (1-3)</t>
  </si>
  <si>
    <t>Organic revenue, 12 months</t>
  </si>
  <si>
    <t>Organic sessions, 12 months</t>
  </si>
  <si>
    <t>Referring domains</t>
  </si>
  <si>
    <t>Conversions, 12 months</t>
  </si>
  <si>
    <t>New URL</t>
  </si>
  <si>
    <t>Handling</t>
  </si>
  <si>
    <t>Redirect hops (tested)</t>
  </si>
  <si>
    <t>Destination status code</t>
  </si>
  <si>
    <t>Self-referencing canonical? (Yes/No)</t>
  </si>
  <si>
    <t>Ready?</t>
  </si>
  <si>
    <t>/garden/furniture/dining-sets.html</t>
  </si>
  <si>
    <t>/garden-furniture/dining-sets/</t>
  </si>
  <si>
    <t>Exact match, 301</t>
  </si>
  <si>
    <t>Yes</t>
  </si>
  <si>
    <t>Title, H1 and intro copy carried across.</t>
  </si>
  <si>
    <t>/garden/furniture/rattan-sets.html</t>
  </si>
  <si>
    <t>/garden-furniture/rattan-sets/</t>
  </si>
  <si>
    <t>Strong backlinks. Direct single hop.</t>
  </si>
  <si>
    <t>/garden/furniture/bistro-sets.html</t>
  </si>
  <si>
    <t>/garden-furniture/small-space-sets/</t>
  </si>
  <si>
    <t>Merged, 301</t>
  </si>
  <si>
    <t>Merged with balcony sets. New copy covers both searches.</t>
  </si>
  <si>
    <t>/garden/furniture/balcony-sets.html</t>
  </si>
  <si>
    <t>Chain via an old rewrite. Flatten to one hop before launch.</t>
  </si>
  <si>
    <t>/garden/lighting.html</t>
  </si>
  <si>
    <t>/outdoor-lighting/</t>
  </si>
  <si>
    <t>Renamed, 301</t>
  </si>
  <si>
    <t>Same category under a better URL key. Update internal links.</t>
  </si>
  <si>
    <t>/summer-sale-2023.html</t>
  </si>
  <si>
    <t>/sale/</t>
  </si>
  <si>
    <t>Parent fallback, 301</t>
  </si>
  <si>
    <t>No equivalent page. Kept for the 14 referring domains.</t>
  </si>
  <si>
    <t>/garden/furniture.html?material=teak</t>
  </si>
  <si>
    <t>/garden-furniture/teak/</t>
  </si>
  <si>
    <t>Filter promoted to landing page</t>
  </si>
  <si>
    <t>Needs a server-level rule. A category rewrite drops the parameter.</t>
  </si>
  <si>
    <t>/garden/furniture.html?price=100-200</t>
  </si>
  <si>
    <t>/garden-furniture/</t>
  </si>
  <si>
    <t>Retired filter, 301 to parent</t>
  </si>
  <si>
    <t>No search demand. Blocked from crawling on the new build.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</si>
</sst>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1"/>
    </font>
    <font>
      <b/>
      <sz val="14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b/>
      <sz val="10"/>
      <color rgb="FFC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699"/>
      </patternFill>
    </fill>
    <fill>
      <patternFill patternType="solid">
        <fgColor rgb="FF1F2A44"/>
        <bgColor rgb="FF00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6" fillId="0" borderId="0" xfId="0" applyFont="1"/>
    <xf numFmtId="3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/>
    <xf numFmtId="3" fontId="4" fillId="2" borderId="1" xfId="0" applyNumberFormat="1" applyFont="1" applyFill="1" applyBorder="1"/>
  </cellXfs>
  <cellStyles count="1">
    <cellStyle name="Normal" xfId="0" builtinId="0"/>
  </cellStyles>
  <dxfs count="5"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showGridLines="0" tabSelected="1" zoomScaleNormal="100" workbookViewId="0"/>
  </sheetViews>
  <sheetFormatPr defaultColWidth="8.7109375" defaultRowHeight="15"/>
  <cols>
    <col min="1" max="1" width="44" customWidth="1"/>
    <col min="2" max="2" width="14" customWidth="1"/>
    <col min="3" max="3" width="64" customWidth="1"/>
  </cols>
  <sheetData>
    <row r="1" spans="1:3" ht="17.45">
      <c r="A1" s="2" t="s">
        <v>0</v>
      </c>
    </row>
    <row r="2" spans="1:3">
      <c r="A2" s="3" t="s">
        <v>1</v>
      </c>
    </row>
    <row r="3" spans="1:3">
      <c r="A3" s="4" t="s">
        <v>2</v>
      </c>
    </row>
    <row r="4" spans="1:3" ht="27.75" customHeight="1">
      <c r="A4" s="3" t="s">
        <v>3</v>
      </c>
      <c r="B4" s="5">
        <v>15</v>
      </c>
      <c r="C4" s="6" t="s">
        <v>4</v>
      </c>
    </row>
    <row r="5" spans="1:3">
      <c r="A5" s="3" t="s">
        <v>5</v>
      </c>
      <c r="B5" s="5">
        <v>8</v>
      </c>
      <c r="C5" s="6" t="s">
        <v>6</v>
      </c>
    </row>
    <row r="7" spans="1:3">
      <c r="A7" s="4" t="s">
        <v>7</v>
      </c>
    </row>
    <row r="8" spans="1:3">
      <c r="A8" s="3" t="s">
        <v>8</v>
      </c>
      <c r="B8" s="7">
        <f>COUNTA('Risk Register'!A6:A25)</f>
        <v>20</v>
      </c>
      <c r="C8" s="6" t="s">
        <v>9</v>
      </c>
    </row>
    <row r="9" spans="1:3">
      <c r="A9" s="3" t="s">
        <v>10</v>
      </c>
      <c r="B9" s="7">
        <f>COUNTIF('Risk Register'!H6:H25,"High")</f>
        <v>4</v>
      </c>
      <c r="C9" s="6" t="s">
        <v>11</v>
      </c>
    </row>
    <row r="10" spans="1:3">
      <c r="A10" s="3" t="s">
        <v>12</v>
      </c>
      <c r="B10" s="7">
        <f>COUNTIF('Risk Register'!H6:H25,"Medium")</f>
        <v>14</v>
      </c>
      <c r="C10" s="6"/>
    </row>
    <row r="11" spans="1:3">
      <c r="A11" s="3" t="s">
        <v>13</v>
      </c>
      <c r="B11" s="7">
        <f>COUNTIF('Risk Register'!H6:H25,"Low")</f>
        <v>2</v>
      </c>
      <c r="C11" s="6"/>
    </row>
    <row r="12" spans="1:3">
      <c r="A12" s="3" t="s">
        <v>14</v>
      </c>
      <c r="B12" s="7">
        <f>COUNTIFS('Risk Register'!H6:H25,"High",'Risk Register'!L6:L25,"&lt;&gt;Mitigated",'Risk Register'!L6:L25,"&lt;&gt;Accepted")</f>
        <v>4</v>
      </c>
      <c r="C12" s="6" t="s">
        <v>15</v>
      </c>
    </row>
    <row r="13" spans="1:3">
      <c r="A13" s="3" t="s">
        <v>16</v>
      </c>
      <c r="B13" s="7">
        <f>COUNTA('Risk Register'!A6:A25)-COUNTA('Risk Register'!K6:K25)</f>
        <v>20</v>
      </c>
      <c r="C13" s="6" t="s">
        <v>17</v>
      </c>
    </row>
    <row r="14" spans="1:3">
      <c r="A14" s="3" t="s">
        <v>18</v>
      </c>
      <c r="B14" s="8">
        <f>IFERROR(AVERAGE('Risk Register'!G6:G25),0)</f>
        <v>11.15</v>
      </c>
      <c r="C14" s="6" t="s">
        <v>19</v>
      </c>
    </row>
    <row r="15" spans="1:3">
      <c r="A15" s="3" t="s">
        <v>20</v>
      </c>
      <c r="B15" s="7">
        <f>MAX('Risk Register'!G6:G25)</f>
        <v>16</v>
      </c>
      <c r="C15" s="6"/>
    </row>
    <row r="18" spans="1:3">
      <c r="A18" s="4" t="s">
        <v>21</v>
      </c>
    </row>
    <row r="19" spans="1:3" ht="27.75" customHeight="1">
      <c r="A19" s="1" t="s">
        <v>22</v>
      </c>
      <c r="B19" s="1"/>
      <c r="C19" s="1"/>
    </row>
    <row r="20" spans="1:3" ht="27.75" customHeight="1">
      <c r="A20" s="1" t="s">
        <v>23</v>
      </c>
      <c r="B20" s="1"/>
      <c r="C20" s="1"/>
    </row>
    <row r="21" spans="1:3" ht="27.75" customHeight="1">
      <c r="A21" s="1" t="s">
        <v>24</v>
      </c>
      <c r="B21" s="1"/>
      <c r="C21" s="1"/>
    </row>
    <row r="22" spans="1:3" ht="27.75" customHeight="1">
      <c r="A22" s="1" t="s">
        <v>25</v>
      </c>
      <c r="B22" s="1"/>
      <c r="C22" s="1"/>
    </row>
    <row r="23" spans="1:3" ht="27.75" customHeight="1">
      <c r="A23" s="1" t="s">
        <v>26</v>
      </c>
      <c r="B23" s="1"/>
      <c r="C23" s="1"/>
    </row>
  </sheetData>
  <mergeCells count="5">
    <mergeCell ref="A19:C19"/>
    <mergeCell ref="A20:C20"/>
    <mergeCell ref="A21:C21"/>
    <mergeCell ref="A22:C22"/>
    <mergeCell ref="A23:C2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5"/>
  <sheetViews>
    <sheetView showGridLines="0" zoomScaleNormal="100" workbookViewId="0">
      <pane xSplit="3" ySplit="5" topLeftCell="D6" activePane="bottomRight" state="frozen"/>
      <selection pane="bottomRight"/>
      <selection pane="bottomLeft" activeCell="A6" sqref="A6"/>
      <selection pane="topRight" activeCell="D1" sqref="D1"/>
    </sheetView>
  </sheetViews>
  <sheetFormatPr defaultColWidth="8.7109375" defaultRowHeight="15"/>
  <cols>
    <col min="1" max="1" width="7" customWidth="1"/>
    <col min="2" max="2" width="16" customWidth="1"/>
    <col min="3" max="3" width="34" customWidth="1"/>
    <col min="4" max="4" width="44" customWidth="1"/>
    <col min="5" max="5" width="11" customWidth="1"/>
    <col min="6" max="6" width="10" customWidth="1"/>
    <col min="7" max="7" width="8" customWidth="1"/>
    <col min="8" max="8" width="10" customWidth="1"/>
    <col min="9" max="9" width="42" customWidth="1"/>
    <col min="10" max="10" width="44" customWidth="1"/>
    <col min="11" max="11" width="14" customWidth="1"/>
    <col min="12" max="12" width="13" customWidth="1"/>
    <col min="13" max="13" width="28" customWidth="1"/>
  </cols>
  <sheetData>
    <row r="1" spans="1:13" ht="17.45">
      <c r="A1" s="2" t="s">
        <v>27</v>
      </c>
    </row>
    <row r="2" spans="1:13">
      <c r="A2" s="3" t="s">
        <v>28</v>
      </c>
    </row>
    <row r="3" spans="1:13">
      <c r="A3" s="3" t="s">
        <v>29</v>
      </c>
    </row>
    <row r="5" spans="1:13" ht="31.5" customHeight="1">
      <c r="A5" s="9" t="s">
        <v>30</v>
      </c>
      <c r="B5" s="9" t="s">
        <v>31</v>
      </c>
      <c r="C5" s="9" t="s">
        <v>32</v>
      </c>
      <c r="D5" s="9" t="s">
        <v>33</v>
      </c>
      <c r="E5" s="9" t="s">
        <v>34</v>
      </c>
      <c r="F5" s="9" t="s">
        <v>35</v>
      </c>
      <c r="G5" s="9" t="s">
        <v>36</v>
      </c>
      <c r="H5" s="9" t="s">
        <v>37</v>
      </c>
      <c r="I5" s="9" t="s">
        <v>38</v>
      </c>
      <c r="J5" s="9" t="s">
        <v>39</v>
      </c>
      <c r="K5" s="9" t="s">
        <v>40</v>
      </c>
      <c r="L5" s="9" t="s">
        <v>41</v>
      </c>
      <c r="M5" s="9" t="s">
        <v>42</v>
      </c>
    </row>
    <row r="6" spans="1:13" ht="44.25" customHeight="1">
      <c r="A6" s="10" t="s">
        <v>43</v>
      </c>
      <c r="B6" s="11" t="s">
        <v>44</v>
      </c>
      <c r="C6" s="11" t="s">
        <v>45</v>
      </c>
      <c r="D6" s="11" t="s">
        <v>46</v>
      </c>
      <c r="E6" s="12">
        <v>3</v>
      </c>
      <c r="F6" s="12">
        <v>5</v>
      </c>
      <c r="G6" s="10">
        <f>E6*F6</f>
        <v>15</v>
      </c>
      <c r="H6" s="10" t="str">
        <f>IF(G6&gt;=Summary!$B$4,"High",IF(G6&gt;=Summary!$B$5,"Medium","Low"))</f>
        <v>High</v>
      </c>
      <c r="I6" s="11" t="s">
        <v>47</v>
      </c>
      <c r="J6" s="11" t="s">
        <v>48</v>
      </c>
      <c r="K6" s="13"/>
      <c r="L6" s="12" t="s">
        <v>49</v>
      </c>
      <c r="M6" s="13"/>
    </row>
    <row r="7" spans="1:13" ht="44.25" customHeight="1">
      <c r="A7" s="10" t="s">
        <v>50</v>
      </c>
      <c r="B7" s="11" t="s">
        <v>44</v>
      </c>
      <c r="C7" s="11" t="s">
        <v>51</v>
      </c>
      <c r="D7" s="11" t="s">
        <v>52</v>
      </c>
      <c r="E7" s="12">
        <v>3</v>
      </c>
      <c r="F7" s="12">
        <v>4</v>
      </c>
      <c r="G7" s="10">
        <f>E7*F7</f>
        <v>12</v>
      </c>
      <c r="H7" s="10" t="str">
        <f>IF(G7&gt;=Summary!$B$4,"High",IF(G7&gt;=Summary!$B$5,"Medium","Low"))</f>
        <v>Medium</v>
      </c>
      <c r="I7" s="11" t="s">
        <v>53</v>
      </c>
      <c r="J7" s="11" t="s">
        <v>54</v>
      </c>
      <c r="K7" s="13"/>
      <c r="L7" s="12" t="s">
        <v>49</v>
      </c>
      <c r="M7" s="13"/>
    </row>
    <row r="8" spans="1:13" ht="44.25" customHeight="1">
      <c r="A8" s="10" t="s">
        <v>55</v>
      </c>
      <c r="B8" s="11" t="s">
        <v>44</v>
      </c>
      <c r="C8" s="11" t="s">
        <v>56</v>
      </c>
      <c r="D8" s="11" t="s">
        <v>57</v>
      </c>
      <c r="E8" s="12">
        <v>4</v>
      </c>
      <c r="F8" s="12">
        <v>3</v>
      </c>
      <c r="G8" s="10">
        <f>E8*F8</f>
        <v>12</v>
      </c>
      <c r="H8" s="10" t="str">
        <f>IF(G8&gt;=Summary!$B$4,"High",IF(G8&gt;=Summary!$B$5,"Medium","Low"))</f>
        <v>Medium</v>
      </c>
      <c r="I8" s="11" t="s">
        <v>58</v>
      </c>
      <c r="J8" s="11" t="s">
        <v>59</v>
      </c>
      <c r="K8" s="13"/>
      <c r="L8" s="12" t="s">
        <v>49</v>
      </c>
      <c r="M8" s="13"/>
    </row>
    <row r="9" spans="1:13" ht="44.25" customHeight="1">
      <c r="A9" s="10" t="s">
        <v>60</v>
      </c>
      <c r="B9" s="11" t="s">
        <v>44</v>
      </c>
      <c r="C9" s="11" t="s">
        <v>61</v>
      </c>
      <c r="D9" s="11" t="s">
        <v>62</v>
      </c>
      <c r="E9" s="12">
        <v>2</v>
      </c>
      <c r="F9" s="12">
        <v>4</v>
      </c>
      <c r="G9" s="10">
        <f>E9*F9</f>
        <v>8</v>
      </c>
      <c r="H9" s="10" t="str">
        <f>IF(G9&gt;=Summary!$B$4,"High",IF(G9&gt;=Summary!$B$5,"Medium","Low"))</f>
        <v>Medium</v>
      </c>
      <c r="I9" s="11" t="s">
        <v>63</v>
      </c>
      <c r="J9" s="11" t="s">
        <v>64</v>
      </c>
      <c r="K9" s="13"/>
      <c r="L9" s="12" t="s">
        <v>49</v>
      </c>
      <c r="M9" s="13"/>
    </row>
    <row r="10" spans="1:13" ht="44.25" customHeight="1">
      <c r="A10" s="10" t="s">
        <v>65</v>
      </c>
      <c r="B10" s="11" t="s">
        <v>44</v>
      </c>
      <c r="C10" s="11" t="s">
        <v>66</v>
      </c>
      <c r="D10" s="11" t="s">
        <v>67</v>
      </c>
      <c r="E10" s="12">
        <v>3</v>
      </c>
      <c r="F10" s="12">
        <v>3</v>
      </c>
      <c r="G10" s="10">
        <f>E10*F10</f>
        <v>9</v>
      </c>
      <c r="H10" s="10" t="str">
        <f>IF(G10&gt;=Summary!$B$4,"High",IF(G10&gt;=Summary!$B$5,"Medium","Low"))</f>
        <v>Medium</v>
      </c>
      <c r="I10" s="11" t="s">
        <v>68</v>
      </c>
      <c r="J10" s="11" t="s">
        <v>69</v>
      </c>
      <c r="K10" s="13"/>
      <c r="L10" s="12" t="s">
        <v>49</v>
      </c>
      <c r="M10" s="13"/>
    </row>
    <row r="11" spans="1:13" ht="30.75" customHeight="1">
      <c r="A11" s="10" t="s">
        <v>70</v>
      </c>
      <c r="B11" s="11" t="s">
        <v>44</v>
      </c>
      <c r="C11" s="11" t="s">
        <v>71</v>
      </c>
      <c r="D11" s="11" t="s">
        <v>72</v>
      </c>
      <c r="E11" s="12">
        <v>2</v>
      </c>
      <c r="F11" s="12">
        <v>4</v>
      </c>
      <c r="G11" s="10">
        <f>E11*F11</f>
        <v>8</v>
      </c>
      <c r="H11" s="10" t="str">
        <f>IF(G11&gt;=Summary!$B$4,"High",IF(G11&gt;=Summary!$B$5,"Medium","Low"))</f>
        <v>Medium</v>
      </c>
      <c r="I11" s="11" t="s">
        <v>73</v>
      </c>
      <c r="J11" s="11" t="s">
        <v>74</v>
      </c>
      <c r="K11" s="13"/>
      <c r="L11" s="12" t="s">
        <v>49</v>
      </c>
      <c r="M11" s="13"/>
    </row>
    <row r="12" spans="1:13" ht="44.25" customHeight="1">
      <c r="A12" s="10" t="s">
        <v>75</v>
      </c>
      <c r="B12" s="11" t="s">
        <v>44</v>
      </c>
      <c r="C12" s="11" t="s">
        <v>76</v>
      </c>
      <c r="D12" s="11" t="s">
        <v>77</v>
      </c>
      <c r="E12" s="12">
        <v>3</v>
      </c>
      <c r="F12" s="12">
        <v>4</v>
      </c>
      <c r="G12" s="10">
        <f>E12*F12</f>
        <v>12</v>
      </c>
      <c r="H12" s="10" t="str">
        <f>IF(G12&gt;=Summary!$B$4,"High",IF(G12&gt;=Summary!$B$5,"Medium","Low"))</f>
        <v>Medium</v>
      </c>
      <c r="I12" s="11" t="s">
        <v>78</v>
      </c>
      <c r="J12" s="11" t="s">
        <v>79</v>
      </c>
      <c r="K12" s="13"/>
      <c r="L12" s="12" t="s">
        <v>49</v>
      </c>
      <c r="M12" s="13"/>
    </row>
    <row r="13" spans="1:13" ht="44.25" customHeight="1">
      <c r="A13" s="10" t="s">
        <v>80</v>
      </c>
      <c r="B13" s="11" t="s">
        <v>81</v>
      </c>
      <c r="C13" s="11" t="s">
        <v>82</v>
      </c>
      <c r="D13" s="11" t="s">
        <v>83</v>
      </c>
      <c r="E13" s="12">
        <v>3</v>
      </c>
      <c r="F13" s="12">
        <v>5</v>
      </c>
      <c r="G13" s="10">
        <f>E13*F13</f>
        <v>15</v>
      </c>
      <c r="H13" s="10" t="str">
        <f>IF(G13&gt;=Summary!$B$4,"High",IF(G13&gt;=Summary!$B$5,"Medium","Low"))</f>
        <v>High</v>
      </c>
      <c r="I13" s="11" t="s">
        <v>84</v>
      </c>
      <c r="J13" s="11" t="s">
        <v>85</v>
      </c>
      <c r="K13" s="13"/>
      <c r="L13" s="12" t="s">
        <v>49</v>
      </c>
      <c r="M13" s="13"/>
    </row>
    <row r="14" spans="1:13" ht="44.25" customHeight="1">
      <c r="A14" s="10" t="s">
        <v>86</v>
      </c>
      <c r="B14" s="11" t="s">
        <v>81</v>
      </c>
      <c r="C14" s="11" t="s">
        <v>87</v>
      </c>
      <c r="D14" s="11" t="s">
        <v>88</v>
      </c>
      <c r="E14" s="12">
        <v>3</v>
      </c>
      <c r="F14" s="12">
        <v>5</v>
      </c>
      <c r="G14" s="10">
        <f>E14*F14</f>
        <v>15</v>
      </c>
      <c r="H14" s="10" t="str">
        <f>IF(G14&gt;=Summary!$B$4,"High",IF(G14&gt;=Summary!$B$5,"Medium","Low"))</f>
        <v>High</v>
      </c>
      <c r="I14" s="11" t="s">
        <v>89</v>
      </c>
      <c r="J14" s="11" t="s">
        <v>90</v>
      </c>
      <c r="K14" s="13"/>
      <c r="L14" s="12" t="s">
        <v>49</v>
      </c>
      <c r="M14" s="13"/>
    </row>
    <row r="15" spans="1:13" ht="44.25" customHeight="1">
      <c r="A15" s="10" t="s">
        <v>91</v>
      </c>
      <c r="B15" s="11" t="s">
        <v>81</v>
      </c>
      <c r="C15" s="11" t="s">
        <v>92</v>
      </c>
      <c r="D15" s="11" t="s">
        <v>93</v>
      </c>
      <c r="E15" s="12">
        <v>4</v>
      </c>
      <c r="F15" s="12">
        <v>4</v>
      </c>
      <c r="G15" s="10">
        <f>E15*F15</f>
        <v>16</v>
      </c>
      <c r="H15" s="10" t="str">
        <f>IF(G15&gt;=Summary!$B$4,"High",IF(G15&gt;=Summary!$B$5,"Medium","Low"))</f>
        <v>High</v>
      </c>
      <c r="I15" s="11" t="s">
        <v>94</v>
      </c>
      <c r="J15" s="11" t="s">
        <v>95</v>
      </c>
      <c r="K15" s="13"/>
      <c r="L15" s="12" t="s">
        <v>49</v>
      </c>
      <c r="M15" s="13"/>
    </row>
    <row r="16" spans="1:13" ht="44.25" customHeight="1">
      <c r="A16" s="10" t="s">
        <v>96</v>
      </c>
      <c r="B16" s="11" t="s">
        <v>81</v>
      </c>
      <c r="C16" s="11" t="s">
        <v>97</v>
      </c>
      <c r="D16" s="11" t="s">
        <v>98</v>
      </c>
      <c r="E16" s="12">
        <v>4</v>
      </c>
      <c r="F16" s="12">
        <v>3</v>
      </c>
      <c r="G16" s="10">
        <f>E16*F16</f>
        <v>12</v>
      </c>
      <c r="H16" s="10" t="str">
        <f>IF(G16&gt;=Summary!$B$4,"High",IF(G16&gt;=Summary!$B$5,"Medium","Low"))</f>
        <v>Medium</v>
      </c>
      <c r="I16" s="11" t="s">
        <v>99</v>
      </c>
      <c r="J16" s="11" t="s">
        <v>100</v>
      </c>
      <c r="K16" s="13"/>
      <c r="L16" s="12" t="s">
        <v>49</v>
      </c>
      <c r="M16" s="13"/>
    </row>
    <row r="17" spans="1:13" ht="30.75" customHeight="1">
      <c r="A17" s="10" t="s">
        <v>101</v>
      </c>
      <c r="B17" s="11" t="s">
        <v>102</v>
      </c>
      <c r="C17" s="11" t="s">
        <v>103</v>
      </c>
      <c r="D17" s="11" t="s">
        <v>104</v>
      </c>
      <c r="E17" s="12">
        <v>3</v>
      </c>
      <c r="F17" s="12">
        <v>4</v>
      </c>
      <c r="G17" s="10">
        <f>E17*F17</f>
        <v>12</v>
      </c>
      <c r="H17" s="10" t="str">
        <f>IF(G17&gt;=Summary!$B$4,"High",IF(G17&gt;=Summary!$B$5,"Medium","Low"))</f>
        <v>Medium</v>
      </c>
      <c r="I17" s="11" t="s">
        <v>105</v>
      </c>
      <c r="J17" s="11" t="s">
        <v>106</v>
      </c>
      <c r="K17" s="13"/>
      <c r="L17" s="12" t="s">
        <v>49</v>
      </c>
      <c r="M17" s="13"/>
    </row>
    <row r="18" spans="1:13" ht="44.25" customHeight="1">
      <c r="A18" s="10" t="s">
        <v>107</v>
      </c>
      <c r="B18" s="11" t="s">
        <v>102</v>
      </c>
      <c r="C18" s="11" t="s">
        <v>108</v>
      </c>
      <c r="D18" s="11" t="s">
        <v>109</v>
      </c>
      <c r="E18" s="12">
        <v>3</v>
      </c>
      <c r="F18" s="12">
        <v>4</v>
      </c>
      <c r="G18" s="10">
        <f>E18*F18</f>
        <v>12</v>
      </c>
      <c r="H18" s="10" t="str">
        <f>IF(G18&gt;=Summary!$B$4,"High",IF(G18&gt;=Summary!$B$5,"Medium","Low"))</f>
        <v>Medium</v>
      </c>
      <c r="I18" s="11" t="s">
        <v>110</v>
      </c>
      <c r="J18" s="11" t="s">
        <v>111</v>
      </c>
      <c r="K18" s="13"/>
      <c r="L18" s="12" t="s">
        <v>49</v>
      </c>
      <c r="M18" s="13"/>
    </row>
    <row r="19" spans="1:13" ht="44.25" customHeight="1">
      <c r="A19" s="10" t="s">
        <v>112</v>
      </c>
      <c r="B19" s="11" t="s">
        <v>113</v>
      </c>
      <c r="C19" s="11" t="s">
        <v>114</v>
      </c>
      <c r="D19" s="11" t="s">
        <v>115</v>
      </c>
      <c r="E19" s="12">
        <v>3</v>
      </c>
      <c r="F19" s="12">
        <v>4</v>
      </c>
      <c r="G19" s="10">
        <f>E19*F19</f>
        <v>12</v>
      </c>
      <c r="H19" s="10" t="str">
        <f>IF(G19&gt;=Summary!$B$4,"High",IF(G19&gt;=Summary!$B$5,"Medium","Low"))</f>
        <v>Medium</v>
      </c>
      <c r="I19" s="11" t="s">
        <v>116</v>
      </c>
      <c r="J19" s="11" t="s">
        <v>117</v>
      </c>
      <c r="K19" s="13"/>
      <c r="L19" s="12" t="s">
        <v>49</v>
      </c>
      <c r="M19" s="13"/>
    </row>
    <row r="20" spans="1:13" ht="44.25" customHeight="1">
      <c r="A20" s="10" t="s">
        <v>118</v>
      </c>
      <c r="B20" s="11" t="s">
        <v>113</v>
      </c>
      <c r="C20" s="11" t="s">
        <v>119</v>
      </c>
      <c r="D20" s="11" t="s">
        <v>120</v>
      </c>
      <c r="E20" s="12">
        <v>3</v>
      </c>
      <c r="F20" s="12">
        <v>3</v>
      </c>
      <c r="G20" s="10">
        <f>E20*F20</f>
        <v>9</v>
      </c>
      <c r="H20" s="10" t="str">
        <f>IF(G20&gt;=Summary!$B$4,"High",IF(G20&gt;=Summary!$B$5,"Medium","Low"))</f>
        <v>Medium</v>
      </c>
      <c r="I20" s="11" t="s">
        <v>121</v>
      </c>
      <c r="J20" s="11" t="s">
        <v>122</v>
      </c>
      <c r="K20" s="13"/>
      <c r="L20" s="12" t="s">
        <v>49</v>
      </c>
      <c r="M20" s="13"/>
    </row>
    <row r="21" spans="1:13" ht="30.75" customHeight="1">
      <c r="A21" s="10" t="s">
        <v>123</v>
      </c>
      <c r="B21" s="11" t="s">
        <v>113</v>
      </c>
      <c r="C21" s="11" t="s">
        <v>124</v>
      </c>
      <c r="D21" s="11" t="s">
        <v>125</v>
      </c>
      <c r="E21" s="12">
        <v>2</v>
      </c>
      <c r="F21" s="12">
        <v>3</v>
      </c>
      <c r="G21" s="10">
        <f>E21*F21</f>
        <v>6</v>
      </c>
      <c r="H21" s="10" t="str">
        <f>IF(G21&gt;=Summary!$B$4,"High",IF(G21&gt;=Summary!$B$5,"Medium","Low"))</f>
        <v>Low</v>
      </c>
      <c r="I21" s="11" t="s">
        <v>126</v>
      </c>
      <c r="J21" s="11" t="s">
        <v>127</v>
      </c>
      <c r="K21" s="13"/>
      <c r="L21" s="12" t="s">
        <v>49</v>
      </c>
      <c r="M21" s="13"/>
    </row>
    <row r="22" spans="1:13" ht="30.75" customHeight="1">
      <c r="A22" s="10" t="s">
        <v>128</v>
      </c>
      <c r="B22" s="11" t="s">
        <v>129</v>
      </c>
      <c r="C22" s="11" t="s">
        <v>130</v>
      </c>
      <c r="D22" s="11" t="s">
        <v>131</v>
      </c>
      <c r="E22" s="12">
        <v>3</v>
      </c>
      <c r="F22" s="12">
        <v>4</v>
      </c>
      <c r="G22" s="10">
        <f>E22*F22</f>
        <v>12</v>
      </c>
      <c r="H22" s="10" t="str">
        <f>IF(G22&gt;=Summary!$B$4,"High",IF(G22&gt;=Summary!$B$5,"Medium","Low"))</f>
        <v>Medium</v>
      </c>
      <c r="I22" s="11" t="s">
        <v>132</v>
      </c>
      <c r="J22" s="11" t="s">
        <v>133</v>
      </c>
      <c r="K22" s="13"/>
      <c r="L22" s="12" t="s">
        <v>49</v>
      </c>
      <c r="M22" s="13"/>
    </row>
    <row r="23" spans="1:13" ht="44.25" customHeight="1">
      <c r="A23" s="10" t="s">
        <v>134</v>
      </c>
      <c r="B23" s="11" t="s">
        <v>129</v>
      </c>
      <c r="C23" s="11" t="s">
        <v>135</v>
      </c>
      <c r="D23" s="11" t="s">
        <v>136</v>
      </c>
      <c r="E23" s="12">
        <v>4</v>
      </c>
      <c r="F23" s="12">
        <v>3</v>
      </c>
      <c r="G23" s="10">
        <f>E23*F23</f>
        <v>12</v>
      </c>
      <c r="H23" s="10" t="str">
        <f>IF(G23&gt;=Summary!$B$4,"High",IF(G23&gt;=Summary!$B$5,"Medium","Low"))</f>
        <v>Medium</v>
      </c>
      <c r="I23" s="11" t="s">
        <v>137</v>
      </c>
      <c r="J23" s="11" t="s">
        <v>138</v>
      </c>
      <c r="K23" s="13"/>
      <c r="L23" s="12" t="s">
        <v>49</v>
      </c>
      <c r="M23" s="13"/>
    </row>
    <row r="24" spans="1:13" ht="30.75" customHeight="1">
      <c r="A24" s="10" t="s">
        <v>139</v>
      </c>
      <c r="B24" s="11" t="s">
        <v>129</v>
      </c>
      <c r="C24" s="11" t="s">
        <v>140</v>
      </c>
      <c r="D24" s="11" t="s">
        <v>141</v>
      </c>
      <c r="E24" s="12">
        <v>2</v>
      </c>
      <c r="F24" s="12">
        <v>3</v>
      </c>
      <c r="G24" s="10">
        <f>E24*F24</f>
        <v>6</v>
      </c>
      <c r="H24" s="10" t="str">
        <f>IF(G24&gt;=Summary!$B$4,"High",IF(G24&gt;=Summary!$B$5,"Medium","Low"))</f>
        <v>Low</v>
      </c>
      <c r="I24" s="11" t="s">
        <v>142</v>
      </c>
      <c r="J24" s="11" t="s">
        <v>143</v>
      </c>
      <c r="K24" s="13"/>
      <c r="L24" s="12" t="s">
        <v>49</v>
      </c>
      <c r="M24" s="13"/>
    </row>
    <row r="25" spans="1:13" ht="30.75" customHeight="1">
      <c r="A25" s="10" t="s">
        <v>144</v>
      </c>
      <c r="B25" s="11" t="s">
        <v>145</v>
      </c>
      <c r="C25" s="11" t="s">
        <v>146</v>
      </c>
      <c r="D25" s="11" t="s">
        <v>147</v>
      </c>
      <c r="E25" s="12">
        <v>2</v>
      </c>
      <c r="F25" s="12">
        <v>4</v>
      </c>
      <c r="G25" s="10">
        <f>E25*F25</f>
        <v>8</v>
      </c>
      <c r="H25" s="10" t="str">
        <f>IF(G25&gt;=Summary!$B$4,"High",IF(G25&gt;=Summary!$B$5,"Medium","Low"))</f>
        <v>Medium</v>
      </c>
      <c r="I25" s="11" t="s">
        <v>148</v>
      </c>
      <c r="J25" s="11" t="s">
        <v>149</v>
      </c>
      <c r="K25" s="13"/>
      <c r="L25" s="12" t="s">
        <v>49</v>
      </c>
      <c r="M25" s="13"/>
    </row>
  </sheetData>
  <autoFilter ref="A5:M25" xr:uid="{00000000-0009-0000-0000-000001000000}"/>
  <conditionalFormatting sqref="H6:H25">
    <cfRule type="cellIs" dxfId="4" priority="2" operator="equal">
      <formula>"High"</formula>
    </cfRule>
    <cfRule type="cellIs" dxfId="3" priority="3" operator="equal">
      <formula>"Medium"</formula>
    </cfRule>
    <cfRule type="cellIs" dxfId="2" priority="4" operator="equal">
      <formula>"Low"</formula>
    </cfRule>
  </conditionalFormatting>
  <dataValidations count="2">
    <dataValidation type="whole" showErrorMessage="1" errorTitle="Score out of range" error="Enter a whole number from 1 to 5." sqref="E6:F25" xr:uid="{00000000-0002-0000-0100-000000000000}">
      <formula1>1</formula1>
      <formula2>5</formula2>
    </dataValidation>
    <dataValidation type="list" allowBlank="1" sqref="L6:L25" xr:uid="{00000000-0002-0000-0100-000001000000}">
      <formula1>"Open,In progress,Mitigated,Accepted"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6"/>
  <sheetViews>
    <sheetView showGridLines="0" zoomScaleNormal="100" workbookViewId="0">
      <pane xSplit="1" ySplit="5" topLeftCell="B6" activePane="bottomRight" state="frozen"/>
      <selection pane="bottomRight"/>
      <selection pane="bottomLeft" activeCell="A6" sqref="A6"/>
      <selection pane="topRight" activeCell="B1" sqref="B1"/>
    </sheetView>
  </sheetViews>
  <sheetFormatPr defaultColWidth="8.7109375" defaultRowHeight="15"/>
  <cols>
    <col min="1" max="1" width="38" customWidth="1"/>
    <col min="2" max="2" width="9" customWidth="1"/>
    <col min="3" max="4" width="15" customWidth="1"/>
    <col min="5" max="5" width="12" customWidth="1"/>
    <col min="6" max="6" width="14" customWidth="1"/>
    <col min="7" max="7" width="34" customWidth="1"/>
    <col min="8" max="8" width="28" customWidth="1"/>
    <col min="9" max="9" width="12" customWidth="1"/>
    <col min="10" max="10" width="13" customWidth="1"/>
    <col min="11" max="11" width="16" customWidth="1"/>
    <col min="12" max="12" width="10" customWidth="1"/>
    <col min="13" max="13" width="42" customWidth="1"/>
  </cols>
  <sheetData>
    <row r="1" spans="1:13" ht="17.45">
      <c r="A1" s="2" t="s">
        <v>150</v>
      </c>
    </row>
    <row r="2" spans="1:13">
      <c r="A2" s="14" t="s">
        <v>151</v>
      </c>
    </row>
    <row r="3" spans="1:13">
      <c r="A3" s="3" t="s">
        <v>152</v>
      </c>
    </row>
    <row r="5" spans="1:13" ht="45.75" customHeight="1">
      <c r="A5" s="9" t="s">
        <v>153</v>
      </c>
      <c r="B5" s="9" t="s">
        <v>154</v>
      </c>
      <c r="C5" s="9" t="s">
        <v>155</v>
      </c>
      <c r="D5" s="9" t="s">
        <v>156</v>
      </c>
      <c r="E5" s="9" t="s">
        <v>157</v>
      </c>
      <c r="F5" s="9" t="s">
        <v>158</v>
      </c>
      <c r="G5" s="9" t="s">
        <v>159</v>
      </c>
      <c r="H5" s="9" t="s">
        <v>160</v>
      </c>
      <c r="I5" s="9" t="s">
        <v>161</v>
      </c>
      <c r="J5" s="9" t="s">
        <v>162</v>
      </c>
      <c r="K5" s="9" t="s">
        <v>163</v>
      </c>
      <c r="L5" s="9" t="s">
        <v>164</v>
      </c>
      <c r="M5" s="9" t="s">
        <v>42</v>
      </c>
    </row>
    <row r="6" spans="1:13" ht="17.25" customHeight="1">
      <c r="A6" s="13" t="s">
        <v>165</v>
      </c>
      <c r="B6" s="12">
        <v>1</v>
      </c>
      <c r="C6" s="15">
        <v>182400</v>
      </c>
      <c r="D6" s="15">
        <v>41200</v>
      </c>
      <c r="E6" s="12">
        <v>38</v>
      </c>
      <c r="F6" s="15">
        <v>1020</v>
      </c>
      <c r="G6" s="13" t="s">
        <v>166</v>
      </c>
      <c r="H6" s="13" t="s">
        <v>167</v>
      </c>
      <c r="I6" s="12">
        <v>1</v>
      </c>
      <c r="J6" s="12">
        <v>200</v>
      </c>
      <c r="K6" s="12" t="s">
        <v>168</v>
      </c>
      <c r="L6" s="10" t="str">
        <f>IF(G6="","",IF(AND(I6&lt;=1,J6=200,K6="Yes"),"Ready","Check"))</f>
        <v>Ready</v>
      </c>
      <c r="M6" s="13" t="s">
        <v>169</v>
      </c>
    </row>
    <row r="7" spans="1:13" ht="17.25" customHeight="1">
      <c r="A7" s="13" t="s">
        <v>170</v>
      </c>
      <c r="B7" s="12">
        <v>1</v>
      </c>
      <c r="C7" s="15">
        <v>121900</v>
      </c>
      <c r="D7" s="15">
        <v>29800</v>
      </c>
      <c r="E7" s="12">
        <v>52</v>
      </c>
      <c r="F7" s="15">
        <v>690</v>
      </c>
      <c r="G7" s="13" t="s">
        <v>171</v>
      </c>
      <c r="H7" s="13" t="s">
        <v>167</v>
      </c>
      <c r="I7" s="12">
        <v>1</v>
      </c>
      <c r="J7" s="12">
        <v>200</v>
      </c>
      <c r="K7" s="12" t="s">
        <v>168</v>
      </c>
      <c r="L7" s="10" t="str">
        <f>IF(G7="","",IF(AND(I7&lt;=1,J7=200,K7="Yes"),"Ready","Check"))</f>
        <v>Ready</v>
      </c>
      <c r="M7" s="13" t="s">
        <v>172</v>
      </c>
    </row>
    <row r="8" spans="1:13" ht="30.75" customHeight="1">
      <c r="A8" s="13" t="s">
        <v>173</v>
      </c>
      <c r="B8" s="12">
        <v>2</v>
      </c>
      <c r="C8" s="15">
        <v>19800</v>
      </c>
      <c r="D8" s="15">
        <v>7300</v>
      </c>
      <c r="E8" s="12">
        <v>5</v>
      </c>
      <c r="F8" s="15">
        <v>120</v>
      </c>
      <c r="G8" s="13" t="s">
        <v>174</v>
      </c>
      <c r="H8" s="13" t="s">
        <v>175</v>
      </c>
      <c r="I8" s="12">
        <v>1</v>
      </c>
      <c r="J8" s="12">
        <v>200</v>
      </c>
      <c r="K8" s="12" t="s">
        <v>168</v>
      </c>
      <c r="L8" s="10" t="str">
        <f>IF(G8="","",IF(AND(I8&lt;=1,J8=200,K8="Yes"),"Ready","Check"))</f>
        <v>Ready</v>
      </c>
      <c r="M8" s="13" t="s">
        <v>176</v>
      </c>
    </row>
    <row r="9" spans="1:13" ht="30.75" customHeight="1">
      <c r="A9" s="13" t="s">
        <v>177</v>
      </c>
      <c r="B9" s="12">
        <v>2</v>
      </c>
      <c r="C9" s="15">
        <v>13800</v>
      </c>
      <c r="D9" s="15">
        <v>4800</v>
      </c>
      <c r="E9" s="12">
        <v>4</v>
      </c>
      <c r="F9" s="15">
        <v>90</v>
      </c>
      <c r="G9" s="13" t="s">
        <v>174</v>
      </c>
      <c r="H9" s="13" t="s">
        <v>175</v>
      </c>
      <c r="I9" s="12">
        <v>2</v>
      </c>
      <c r="J9" s="12">
        <v>200</v>
      </c>
      <c r="K9" s="12" t="s">
        <v>168</v>
      </c>
      <c r="L9" s="10" t="str">
        <f>IF(G9="","",IF(AND(I9&lt;=1,J9=200,K9="Yes"),"Ready","Check"))</f>
        <v>Check</v>
      </c>
      <c r="M9" s="13" t="s">
        <v>178</v>
      </c>
    </row>
    <row r="10" spans="1:13" ht="30.75" customHeight="1">
      <c r="A10" s="13" t="s">
        <v>179</v>
      </c>
      <c r="B10" s="12">
        <v>2</v>
      </c>
      <c r="C10" s="15">
        <v>41300</v>
      </c>
      <c r="D10" s="15">
        <v>15600</v>
      </c>
      <c r="E10" s="12">
        <v>17</v>
      </c>
      <c r="F10" s="15">
        <v>280</v>
      </c>
      <c r="G10" s="13" t="s">
        <v>180</v>
      </c>
      <c r="H10" s="13" t="s">
        <v>181</v>
      </c>
      <c r="I10" s="12">
        <v>1</v>
      </c>
      <c r="J10" s="12">
        <v>200</v>
      </c>
      <c r="K10" s="12" t="s">
        <v>168</v>
      </c>
      <c r="L10" s="10" t="str">
        <f>IF(G10="","",IF(AND(I10&lt;=1,J10=200,K10="Yes"),"Ready","Check"))</f>
        <v>Ready</v>
      </c>
      <c r="M10" s="13" t="s">
        <v>182</v>
      </c>
    </row>
    <row r="11" spans="1:13" ht="30.75" customHeight="1">
      <c r="A11" s="13" t="s">
        <v>183</v>
      </c>
      <c r="B11" s="12">
        <v>3</v>
      </c>
      <c r="C11" s="15">
        <v>2100</v>
      </c>
      <c r="D11" s="15">
        <v>900</v>
      </c>
      <c r="E11" s="12">
        <v>14</v>
      </c>
      <c r="F11" s="15">
        <v>15</v>
      </c>
      <c r="G11" s="13" t="s">
        <v>184</v>
      </c>
      <c r="H11" s="13" t="s">
        <v>185</v>
      </c>
      <c r="I11" s="12">
        <v>1</v>
      </c>
      <c r="J11" s="12">
        <v>200</v>
      </c>
      <c r="K11" s="12" t="s">
        <v>168</v>
      </c>
      <c r="L11" s="10" t="str">
        <f>IF(G11="","",IF(AND(I11&lt;=1,J11=200,K11="Yes"),"Ready","Check"))</f>
        <v>Ready</v>
      </c>
      <c r="M11" s="13" t="s">
        <v>186</v>
      </c>
    </row>
    <row r="12" spans="1:13" ht="30.75" customHeight="1">
      <c r="A12" s="13" t="s">
        <v>187</v>
      </c>
      <c r="B12" s="12">
        <v>2</v>
      </c>
      <c r="C12" s="15">
        <v>27500</v>
      </c>
      <c r="D12" s="15">
        <v>9800</v>
      </c>
      <c r="E12" s="12">
        <v>6</v>
      </c>
      <c r="F12" s="15">
        <v>180</v>
      </c>
      <c r="G12" s="13" t="s">
        <v>188</v>
      </c>
      <c r="H12" s="13" t="s">
        <v>189</v>
      </c>
      <c r="I12" s="12">
        <v>1</v>
      </c>
      <c r="J12" s="12">
        <v>200</v>
      </c>
      <c r="K12" s="12" t="s">
        <v>168</v>
      </c>
      <c r="L12" s="10" t="str">
        <f>IF(G12="","",IF(AND(I12&lt;=1,J12=200,K12="Yes"),"Ready","Check"))</f>
        <v>Ready</v>
      </c>
      <c r="M12" s="13" t="s">
        <v>190</v>
      </c>
    </row>
    <row r="13" spans="1:13" ht="30.75" customHeight="1">
      <c r="A13" s="13" t="s">
        <v>191</v>
      </c>
      <c r="B13" s="12">
        <v>3</v>
      </c>
      <c r="C13" s="15">
        <v>300</v>
      </c>
      <c r="D13" s="15">
        <v>120</v>
      </c>
      <c r="E13" s="12">
        <v>0</v>
      </c>
      <c r="F13" s="15">
        <v>2</v>
      </c>
      <c r="G13" s="13" t="s">
        <v>192</v>
      </c>
      <c r="H13" s="13" t="s">
        <v>193</v>
      </c>
      <c r="I13" s="12">
        <v>1</v>
      </c>
      <c r="J13" s="12">
        <v>200</v>
      </c>
      <c r="K13" s="12" t="s">
        <v>168</v>
      </c>
      <c r="L13" s="10" t="str">
        <f>IF(G13="","",IF(AND(I13&lt;=1,J13=200,K13="Yes"),"Ready","Check"))</f>
        <v>Ready</v>
      </c>
      <c r="M13" s="13" t="s">
        <v>194</v>
      </c>
    </row>
    <row r="14" spans="1:13">
      <c r="A14" s="16"/>
      <c r="B14" s="16"/>
      <c r="C14" s="17"/>
      <c r="D14" s="17"/>
      <c r="E14" s="16"/>
      <c r="F14" s="17"/>
      <c r="G14" s="16"/>
      <c r="H14" s="16"/>
      <c r="I14" s="16"/>
      <c r="J14" s="16"/>
      <c r="K14" s="16"/>
      <c r="L14" s="10" t="str">
        <f>IF(G14="","",IF(AND(I14&lt;=1,J14=200,K14="Yes"),"Ready","Check"))</f>
        <v/>
      </c>
      <c r="M14" s="16"/>
    </row>
    <row r="15" spans="1:13">
      <c r="A15" s="16"/>
      <c r="B15" s="16"/>
      <c r="C15" s="17"/>
      <c r="D15" s="17"/>
      <c r="E15" s="16"/>
      <c r="F15" s="17"/>
      <c r="G15" s="16"/>
      <c r="H15" s="16"/>
      <c r="I15" s="16"/>
      <c r="J15" s="16"/>
      <c r="K15" s="16"/>
      <c r="L15" s="10" t="str">
        <f>IF(G15="","",IF(AND(I15&lt;=1,J15=200,K15="Yes"),"Ready","Check"))</f>
        <v/>
      </c>
      <c r="M15" s="16"/>
    </row>
    <row r="16" spans="1:13">
      <c r="A16" s="16"/>
      <c r="B16" s="16"/>
      <c r="C16" s="17"/>
      <c r="D16" s="17"/>
      <c r="E16" s="16"/>
      <c r="F16" s="17"/>
      <c r="G16" s="16"/>
      <c r="H16" s="16"/>
      <c r="I16" s="16"/>
      <c r="J16" s="16"/>
      <c r="K16" s="16"/>
      <c r="L16" s="10" t="str">
        <f>IF(G16="","",IF(AND(I16&lt;=1,J16=200,K16="Yes"),"Ready","Check"))</f>
        <v/>
      </c>
      <c r="M16" s="16"/>
    </row>
    <row r="17" spans="1:13">
      <c r="A17" s="16"/>
      <c r="B17" s="16"/>
      <c r="C17" s="17"/>
      <c r="D17" s="17"/>
      <c r="E17" s="16"/>
      <c r="F17" s="17"/>
      <c r="G17" s="16"/>
      <c r="H17" s="16"/>
      <c r="I17" s="16"/>
      <c r="J17" s="16"/>
      <c r="K17" s="16"/>
      <c r="L17" s="10" t="str">
        <f>IF(G17="","",IF(AND(I17&lt;=1,J17=200,K17="Yes"),"Ready","Check"))</f>
        <v/>
      </c>
      <c r="M17" s="16"/>
    </row>
    <row r="18" spans="1:13">
      <c r="A18" s="16"/>
      <c r="B18" s="16"/>
      <c r="C18" s="17"/>
      <c r="D18" s="17"/>
      <c r="E18" s="16"/>
      <c r="F18" s="17"/>
      <c r="G18" s="16"/>
      <c r="H18" s="16"/>
      <c r="I18" s="16"/>
      <c r="J18" s="16"/>
      <c r="K18" s="16"/>
      <c r="L18" s="10" t="str">
        <f>IF(G18="","",IF(AND(I18&lt;=1,J18=200,K18="Yes"),"Ready","Check"))</f>
        <v/>
      </c>
      <c r="M18" s="16"/>
    </row>
    <row r="19" spans="1:13">
      <c r="A19" s="16"/>
      <c r="B19" s="16"/>
      <c r="C19" s="17"/>
      <c r="D19" s="17"/>
      <c r="E19" s="16"/>
      <c r="F19" s="17"/>
      <c r="G19" s="16"/>
      <c r="H19" s="16"/>
      <c r="I19" s="16"/>
      <c r="J19" s="16"/>
      <c r="K19" s="16"/>
      <c r="L19" s="10" t="str">
        <f>IF(G19="","",IF(AND(I19&lt;=1,J19=200,K19="Yes"),"Ready","Check"))</f>
        <v/>
      </c>
      <c r="M19" s="16"/>
    </row>
    <row r="20" spans="1:13">
      <c r="A20" s="16"/>
      <c r="B20" s="16"/>
      <c r="C20" s="17"/>
      <c r="D20" s="17"/>
      <c r="E20" s="16"/>
      <c r="F20" s="17"/>
      <c r="G20" s="16"/>
      <c r="H20" s="16"/>
      <c r="I20" s="16"/>
      <c r="J20" s="16"/>
      <c r="K20" s="16"/>
      <c r="L20" s="10" t="str">
        <f>IF(G20="","",IF(AND(I20&lt;=1,J20=200,K20="Yes"),"Ready","Check"))</f>
        <v/>
      </c>
      <c r="M20" s="16"/>
    </row>
    <row r="21" spans="1:13">
      <c r="A21" s="16"/>
      <c r="B21" s="16"/>
      <c r="C21" s="17"/>
      <c r="D21" s="17"/>
      <c r="E21" s="16"/>
      <c r="F21" s="17"/>
      <c r="G21" s="16"/>
      <c r="H21" s="16"/>
      <c r="I21" s="16"/>
      <c r="J21" s="16"/>
      <c r="K21" s="16"/>
      <c r="L21" s="10" t="str">
        <f>IF(G21="","",IF(AND(I21&lt;=1,J21=200,K21="Yes"),"Ready","Check"))</f>
        <v/>
      </c>
      <c r="M21" s="16"/>
    </row>
    <row r="22" spans="1:13">
      <c r="A22" s="16"/>
      <c r="B22" s="16"/>
      <c r="C22" s="17"/>
      <c r="D22" s="17"/>
      <c r="E22" s="16"/>
      <c r="F22" s="17"/>
      <c r="G22" s="16"/>
      <c r="H22" s="16"/>
      <c r="I22" s="16"/>
      <c r="J22" s="16"/>
      <c r="K22" s="16"/>
      <c r="L22" s="10" t="str">
        <f>IF(G22="","",IF(AND(I22&lt;=1,J22=200,K22="Yes"),"Ready","Check"))</f>
        <v/>
      </c>
      <c r="M22" s="16"/>
    </row>
    <row r="23" spans="1:13">
      <c r="A23" s="16"/>
      <c r="B23" s="16"/>
      <c r="C23" s="17"/>
      <c r="D23" s="17"/>
      <c r="E23" s="16"/>
      <c r="F23" s="17"/>
      <c r="G23" s="16"/>
      <c r="H23" s="16"/>
      <c r="I23" s="16"/>
      <c r="J23" s="16"/>
      <c r="K23" s="16"/>
      <c r="L23" s="10" t="str">
        <f>IF(G23="","",IF(AND(I23&lt;=1,J23=200,K23="Yes"),"Ready","Check"))</f>
        <v/>
      </c>
      <c r="M23" s="16"/>
    </row>
    <row r="24" spans="1:13">
      <c r="A24" s="16"/>
      <c r="B24" s="16"/>
      <c r="C24" s="17"/>
      <c r="D24" s="17"/>
      <c r="E24" s="16"/>
      <c r="F24" s="17"/>
      <c r="G24" s="16"/>
      <c r="H24" s="16"/>
      <c r="I24" s="16"/>
      <c r="J24" s="16"/>
      <c r="K24" s="16"/>
      <c r="L24" s="10" t="str">
        <f>IF(G24="","",IF(AND(I24&lt;=1,J24=200,K24="Yes"),"Ready","Check"))</f>
        <v/>
      </c>
      <c r="M24" s="16"/>
    </row>
    <row r="25" spans="1:13">
      <c r="A25" s="16"/>
      <c r="B25" s="16"/>
      <c r="C25" s="17"/>
      <c r="D25" s="17"/>
      <c r="E25" s="16"/>
      <c r="F25" s="17"/>
      <c r="G25" s="16"/>
      <c r="H25" s="16"/>
      <c r="I25" s="16"/>
      <c r="J25" s="16"/>
      <c r="K25" s="16"/>
      <c r="L25" s="10" t="str">
        <f>IF(G25="","",IF(AND(I25&lt;=1,J25=200,K25="Yes"),"Ready","Check"))</f>
        <v/>
      </c>
      <c r="M25" s="16"/>
    </row>
    <row r="26" spans="1:13">
      <c r="A26" s="16"/>
      <c r="B26" s="16"/>
      <c r="C26" s="17"/>
      <c r="D26" s="17"/>
      <c r="E26" s="16"/>
      <c r="F26" s="17"/>
      <c r="G26" s="16"/>
      <c r="H26" s="16"/>
      <c r="I26" s="16"/>
      <c r="J26" s="16"/>
      <c r="K26" s="16"/>
      <c r="L26" s="10" t="str">
        <f>IF(G26="","",IF(AND(I26&lt;=1,J26=200,K26="Yes"),"Ready","Check"))</f>
        <v/>
      </c>
      <c r="M26" s="16"/>
    </row>
    <row r="27" spans="1:13">
      <c r="A27" s="16"/>
      <c r="B27" s="16"/>
      <c r="C27" s="17"/>
      <c r="D27" s="17"/>
      <c r="E27" s="16"/>
      <c r="F27" s="17"/>
      <c r="G27" s="16"/>
      <c r="H27" s="16"/>
      <c r="I27" s="16"/>
      <c r="J27" s="16"/>
      <c r="K27" s="16"/>
      <c r="L27" s="10" t="str">
        <f>IF(G27="","",IF(AND(I27&lt;=1,J27=200,K27="Yes"),"Ready","Check"))</f>
        <v/>
      </c>
      <c r="M27" s="16"/>
    </row>
    <row r="28" spans="1:13">
      <c r="A28" s="16"/>
      <c r="B28" s="16"/>
      <c r="C28" s="17"/>
      <c r="D28" s="17"/>
      <c r="E28" s="16"/>
      <c r="F28" s="17"/>
      <c r="G28" s="16"/>
      <c r="H28" s="16"/>
      <c r="I28" s="16"/>
      <c r="J28" s="16"/>
      <c r="K28" s="16"/>
      <c r="L28" s="10" t="str">
        <f>IF(G28="","",IF(AND(I28&lt;=1,J28=200,K28="Yes"),"Ready","Check"))</f>
        <v/>
      </c>
      <c r="M28" s="16"/>
    </row>
    <row r="29" spans="1:13">
      <c r="A29" s="16"/>
      <c r="B29" s="16"/>
      <c r="C29" s="17"/>
      <c r="D29" s="17"/>
      <c r="E29" s="16"/>
      <c r="F29" s="17"/>
      <c r="G29" s="16"/>
      <c r="H29" s="16"/>
      <c r="I29" s="16"/>
      <c r="J29" s="16"/>
      <c r="K29" s="16"/>
      <c r="L29" s="10" t="str">
        <f>IF(G29="","",IF(AND(I29&lt;=1,J29=200,K29="Yes"),"Ready","Check"))</f>
        <v/>
      </c>
      <c r="M29" s="16"/>
    </row>
    <row r="30" spans="1:13">
      <c r="A30" s="16"/>
      <c r="B30" s="16"/>
      <c r="C30" s="17"/>
      <c r="D30" s="17"/>
      <c r="E30" s="16"/>
      <c r="F30" s="17"/>
      <c r="G30" s="16"/>
      <c r="H30" s="16"/>
      <c r="I30" s="16"/>
      <c r="J30" s="16"/>
      <c r="K30" s="16"/>
      <c r="L30" s="10" t="str">
        <f>IF(G30="","",IF(AND(I30&lt;=1,J30=200,K30="Yes"),"Ready","Check"))</f>
        <v/>
      </c>
      <c r="M30" s="16"/>
    </row>
    <row r="31" spans="1:13">
      <c r="A31" s="16"/>
      <c r="B31" s="16"/>
      <c r="C31" s="17"/>
      <c r="D31" s="17"/>
      <c r="E31" s="16"/>
      <c r="F31" s="17"/>
      <c r="G31" s="16"/>
      <c r="H31" s="16"/>
      <c r="I31" s="16"/>
      <c r="J31" s="16"/>
      <c r="K31" s="16"/>
      <c r="L31" s="10" t="str">
        <f>IF(G31="","",IF(AND(I31&lt;=1,J31=200,K31="Yes"),"Ready","Check"))</f>
        <v/>
      </c>
      <c r="M31" s="16"/>
    </row>
    <row r="32" spans="1:13">
      <c r="A32" s="16"/>
      <c r="B32" s="16"/>
      <c r="C32" s="17"/>
      <c r="D32" s="17"/>
      <c r="E32" s="16"/>
      <c r="F32" s="17"/>
      <c r="G32" s="16"/>
      <c r="H32" s="16"/>
      <c r="I32" s="16"/>
      <c r="J32" s="16"/>
      <c r="K32" s="16"/>
      <c r="L32" s="10" t="str">
        <f>IF(G32="","",IF(AND(I32&lt;=1,J32=200,K32="Yes"),"Ready","Check"))</f>
        <v/>
      </c>
      <c r="M32" s="16"/>
    </row>
    <row r="33" spans="1:13">
      <c r="A33" s="16"/>
      <c r="B33" s="16"/>
      <c r="C33" s="17"/>
      <c r="D33" s="17"/>
      <c r="E33" s="16"/>
      <c r="F33" s="17"/>
      <c r="G33" s="16"/>
      <c r="H33" s="16"/>
      <c r="I33" s="16"/>
      <c r="J33" s="16"/>
      <c r="K33" s="16"/>
      <c r="L33" s="10" t="str">
        <f>IF(G33="","",IF(AND(I33&lt;=1,J33=200,K33="Yes"),"Ready","Check"))</f>
        <v/>
      </c>
      <c r="M33" s="16"/>
    </row>
    <row r="34" spans="1:13">
      <c r="A34" s="16"/>
      <c r="B34" s="16"/>
      <c r="C34" s="17"/>
      <c r="D34" s="17"/>
      <c r="E34" s="16"/>
      <c r="F34" s="17"/>
      <c r="G34" s="16"/>
      <c r="H34" s="16"/>
      <c r="I34" s="16"/>
      <c r="J34" s="16"/>
      <c r="K34" s="16"/>
      <c r="L34" s="10" t="str">
        <f>IF(G34="","",IF(AND(I34&lt;=1,J34=200,K34="Yes"),"Ready","Check"))</f>
        <v/>
      </c>
      <c r="M34" s="16"/>
    </row>
    <row r="35" spans="1:13">
      <c r="A35" s="16"/>
      <c r="B35" s="16"/>
      <c r="C35" s="17"/>
      <c r="D35" s="17"/>
      <c r="E35" s="16"/>
      <c r="F35" s="17"/>
      <c r="G35" s="16"/>
      <c r="H35" s="16"/>
      <c r="I35" s="16"/>
      <c r="J35" s="16"/>
      <c r="K35" s="16"/>
      <c r="L35" s="10" t="str">
        <f>IF(G35="","",IF(AND(I35&lt;=1,J35=200,K35="Yes"),"Ready","Check"))</f>
        <v/>
      </c>
      <c r="M35" s="16"/>
    </row>
    <row r="36" spans="1:13">
      <c r="A36" s="16"/>
      <c r="B36" s="16"/>
      <c r="C36" s="17"/>
      <c r="D36" s="17"/>
      <c r="E36" s="16"/>
      <c r="F36" s="17"/>
      <c r="G36" s="16"/>
      <c r="H36" s="16"/>
      <c r="I36" s="16"/>
      <c r="J36" s="16"/>
      <c r="K36" s="16"/>
      <c r="L36" s="10" t="str">
        <f>IF(G36="","",IF(AND(I36&lt;=1,J36=200,K36="Yes"),"Ready","Check"))</f>
        <v/>
      </c>
      <c r="M36" s="16"/>
    </row>
    <row r="37" spans="1:13">
      <c r="A37" s="16"/>
      <c r="B37" s="16"/>
      <c r="C37" s="17"/>
      <c r="D37" s="17"/>
      <c r="E37" s="16"/>
      <c r="F37" s="17"/>
      <c r="G37" s="16"/>
      <c r="H37" s="16"/>
      <c r="I37" s="16"/>
      <c r="J37" s="16"/>
      <c r="K37" s="16"/>
      <c r="L37" s="10" t="str">
        <f>IF(G37="","",IF(AND(I37&lt;=1,J37=200,K37="Yes"),"Ready","Check"))</f>
        <v/>
      </c>
      <c r="M37" s="16"/>
    </row>
    <row r="38" spans="1:13">
      <c r="A38" s="16"/>
      <c r="B38" s="16"/>
      <c r="C38" s="17"/>
      <c r="D38" s="17"/>
      <c r="E38" s="16"/>
      <c r="F38" s="17"/>
      <c r="G38" s="16"/>
      <c r="H38" s="16"/>
      <c r="I38" s="16"/>
      <c r="J38" s="16"/>
      <c r="K38" s="16"/>
      <c r="L38" s="10" t="str">
        <f>IF(G38="","",IF(AND(I38&lt;=1,J38=200,K38="Yes"),"Ready","Check"))</f>
        <v/>
      </c>
      <c r="M38" s="16"/>
    </row>
    <row r="39" spans="1:13">
      <c r="A39" s="16"/>
      <c r="B39" s="16"/>
      <c r="C39" s="17"/>
      <c r="D39" s="17"/>
      <c r="E39" s="16"/>
      <c r="F39" s="17"/>
      <c r="G39" s="16"/>
      <c r="H39" s="16"/>
      <c r="I39" s="16"/>
      <c r="J39" s="16"/>
      <c r="K39" s="16"/>
      <c r="L39" s="10" t="str">
        <f>IF(G39="","",IF(AND(I39&lt;=1,J39=200,K39="Yes"),"Ready","Check"))</f>
        <v/>
      </c>
      <c r="M39" s="16"/>
    </row>
    <row r="40" spans="1:13">
      <c r="A40" s="16"/>
      <c r="B40" s="16"/>
      <c r="C40" s="17"/>
      <c r="D40" s="17"/>
      <c r="E40" s="16"/>
      <c r="F40" s="17"/>
      <c r="G40" s="16"/>
      <c r="H40" s="16"/>
      <c r="I40" s="16"/>
      <c r="J40" s="16"/>
      <c r="K40" s="16"/>
      <c r="L40" s="10" t="str">
        <f>IF(G40="","",IF(AND(I40&lt;=1,J40=200,K40="Yes"),"Ready","Check"))</f>
        <v/>
      </c>
      <c r="M40" s="16"/>
    </row>
    <row r="41" spans="1:13">
      <c r="A41" s="16"/>
      <c r="B41" s="16"/>
      <c r="C41" s="17"/>
      <c r="D41" s="17"/>
      <c r="E41" s="16"/>
      <c r="F41" s="17"/>
      <c r="G41" s="16"/>
      <c r="H41" s="16"/>
      <c r="I41" s="16"/>
      <c r="J41" s="16"/>
      <c r="K41" s="16"/>
      <c r="L41" s="10" t="str">
        <f>IF(G41="","",IF(AND(I41&lt;=1,J41=200,K41="Yes"),"Ready","Check"))</f>
        <v/>
      </c>
      <c r="M41" s="16"/>
    </row>
    <row r="42" spans="1:13">
      <c r="A42" s="16"/>
      <c r="B42" s="16"/>
      <c r="C42" s="17"/>
      <c r="D42" s="17"/>
      <c r="E42" s="16"/>
      <c r="F42" s="17"/>
      <c r="G42" s="16"/>
      <c r="H42" s="16"/>
      <c r="I42" s="16"/>
      <c r="J42" s="16"/>
      <c r="K42" s="16"/>
      <c r="L42" s="10" t="str">
        <f>IF(G42="","",IF(AND(I42&lt;=1,J42=200,K42="Yes"),"Ready","Check"))</f>
        <v/>
      </c>
      <c r="M42" s="16"/>
    </row>
    <row r="43" spans="1:13">
      <c r="A43" s="16"/>
      <c r="B43" s="16"/>
      <c r="C43" s="17"/>
      <c r="D43" s="17"/>
      <c r="E43" s="16"/>
      <c r="F43" s="17"/>
      <c r="G43" s="16"/>
      <c r="H43" s="16"/>
      <c r="I43" s="16"/>
      <c r="J43" s="16"/>
      <c r="K43" s="16"/>
      <c r="L43" s="10" t="str">
        <f>IF(G43="","",IF(AND(I43&lt;=1,J43=200,K43="Yes"),"Ready","Check"))</f>
        <v/>
      </c>
      <c r="M43" s="16"/>
    </row>
    <row r="44" spans="1:13">
      <c r="A44" s="16"/>
      <c r="B44" s="16"/>
      <c r="C44" s="17"/>
      <c r="D44" s="17"/>
      <c r="E44" s="16"/>
      <c r="F44" s="17"/>
      <c r="G44" s="16"/>
      <c r="H44" s="16"/>
      <c r="I44" s="16"/>
      <c r="J44" s="16"/>
      <c r="K44" s="16"/>
      <c r="L44" s="10" t="str">
        <f>IF(G44="","",IF(AND(I44&lt;=1,J44=200,K44="Yes"),"Ready","Check"))</f>
        <v/>
      </c>
      <c r="M44" s="16"/>
    </row>
    <row r="45" spans="1:13">
      <c r="A45" s="16"/>
      <c r="B45" s="16"/>
      <c r="C45" s="17"/>
      <c r="D45" s="17"/>
      <c r="E45" s="16"/>
      <c r="F45" s="17"/>
      <c r="G45" s="16"/>
      <c r="H45" s="16"/>
      <c r="I45" s="16"/>
      <c r="J45" s="16"/>
      <c r="K45" s="16"/>
      <c r="L45" s="10" t="str">
        <f>IF(G45="","",IF(AND(I45&lt;=1,J45=200,K45="Yes"),"Ready","Check"))</f>
        <v/>
      </c>
      <c r="M45" s="16"/>
    </row>
    <row r="46" spans="1:13">
      <c r="A46" s="16"/>
      <c r="B46" s="16"/>
      <c r="C46" s="17"/>
      <c r="D46" s="17"/>
      <c r="E46" s="16"/>
      <c r="F46" s="17"/>
      <c r="G46" s="16"/>
      <c r="H46" s="16"/>
      <c r="I46" s="16"/>
      <c r="J46" s="16"/>
      <c r="K46" s="16"/>
      <c r="L46" s="10" t="str">
        <f>IF(G46="","",IF(AND(I46&lt;=1,J46=200,K46="Yes"),"Ready","Check"))</f>
        <v/>
      </c>
      <c r="M46" s="16"/>
    </row>
  </sheetData>
  <autoFilter ref="A5:M46" xr:uid="{00000000-0009-0000-0000-000002000000}"/>
  <conditionalFormatting sqref="L6:L46">
    <cfRule type="cellIs" dxfId="1" priority="2" operator="equal">
      <formula>"Ready"</formula>
    </cfRule>
    <cfRule type="cellIs" dxfId="0" priority="3" operator="equal">
      <formula>"Check"</formula>
    </cfRule>
  </conditionalFormatting>
  <dataValidations count="2">
    <dataValidation type="whole" allowBlank="1" sqref="B6:B46" xr:uid="{00000000-0002-0000-0200-000000000000}">
      <formula1>1</formula1>
      <formula2>3</formula2>
    </dataValidation>
    <dataValidation type="list" allowBlank="1" sqref="K6:K46" xr:uid="{00000000-0002-0000-0200-000001000000}">
      <formula1>"Yes,No"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Rajeswar Das | Ingold Solutions private Limited</cp:lastModifiedBy>
  <cp:revision>0</cp:revision>
  <dcterms:created xsi:type="dcterms:W3CDTF">2026-10-15T06:30:05Z</dcterms:created>
  <dcterms:modified xsi:type="dcterms:W3CDTF">2026-10-15T06:43:13Z</dcterms:modified>
  <cp:category/>
  <cp:contentStatus/>
</cp:coreProperties>
</file>